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odeName="ThisWorkbook" autoCompressPictures="0"/>
  <bookViews>
    <workbookView xWindow="2040" yWindow="500" windowWidth="28780" windowHeight="20500"/>
  </bookViews>
  <sheets>
    <sheet name="APM30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2" i="1"/>
  <c r="D15" i="1"/>
  <c r="C15" i="1"/>
  <c r="H9" i="1"/>
  <c r="H10" i="1"/>
  <c r="F10" i="1"/>
  <c r="F9" i="1"/>
  <c r="F8" i="1"/>
  <c r="F7" i="1"/>
  <c r="F6" i="1"/>
  <c r="I8" i="1"/>
  <c r="I6" i="1"/>
  <c r="F12" i="1"/>
  <c r="C14" i="1"/>
  <c r="E12" i="1"/>
  <c r="E15" i="1"/>
  <c r="H15" i="1"/>
  <c r="D16" i="1"/>
</calcChain>
</file>

<file path=xl/sharedStrings.xml><?xml version="1.0" encoding="utf-8"?>
<sst xmlns="http://schemas.openxmlformats.org/spreadsheetml/2006/main" count="22" uniqueCount="22">
  <si>
    <t>Masse</t>
  </si>
  <si>
    <t>Bras de</t>
  </si>
  <si>
    <t>Moment</t>
  </si>
  <si>
    <t>Avion vide</t>
  </si>
  <si>
    <t>Bagages</t>
  </si>
  <si>
    <t>Total</t>
  </si>
  <si>
    <t>Tracé du graphique</t>
  </si>
  <si>
    <t>Masse disponible</t>
  </si>
  <si>
    <t>Pilote &amp; Co-pilote</t>
  </si>
  <si>
    <t>Passagers arrière</t>
  </si>
  <si>
    <t>Quantité</t>
  </si>
  <si>
    <t>Convertiseur</t>
  </si>
  <si>
    <t>Kgs</t>
  </si>
  <si>
    <t>Lbs</t>
  </si>
  <si>
    <t>Ltrs</t>
  </si>
  <si>
    <t>Gal</t>
  </si>
  <si>
    <t>Essence (Ltrs)</t>
  </si>
  <si>
    <t>En Kgs</t>
  </si>
  <si>
    <t>levier (m)</t>
  </si>
  <si>
    <t>(Kgs*m)</t>
  </si>
  <si>
    <t>Basé sur la fiche de pesée du 06/03/2016</t>
  </si>
  <si>
    <t>DEVIS de MASSE et CENTRAGE Grumman AA5B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</si>
</sst>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\ &quot;Kgs&quot;"/>
    <numFmt numFmtId="167" formatCode="0.0\ &quot;Lbs&quot;"/>
  </numFmts>
  <fonts count="12" x14ac:knownFonts="1">
    <font>
      <sz val="10"/>
      <color indexed="8"/>
      <name val="Microsoft Sans Serif"/>
    </font>
    <font>
      <u/>
      <sz val="10"/>
      <color theme="10"/>
      <name val="Microsoft Sans Serif"/>
      <family val="2"/>
    </font>
    <font>
      <u/>
      <sz val="10"/>
      <color theme="11"/>
      <name val="Microsoft Sans Serif"/>
      <family val="2"/>
    </font>
    <font>
      <b/>
      <sz val="12"/>
      <color indexed="8"/>
      <name val="Arial"/>
      <family val="2"/>
    </font>
    <font>
      <sz val="12"/>
      <color indexed="8"/>
      <name val="Microsoft Sans Serif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sz val="8"/>
      <name val="Microsoft Sans Serif"/>
      <family val="2"/>
    </font>
    <font>
      <b/>
      <sz val="12"/>
      <color indexed="8"/>
      <name val="Arial"/>
      <family val="2"/>
    </font>
    <font>
      <b/>
      <sz val="12"/>
      <color indexed="8"/>
      <name val="Microsoft Sans Serif"/>
      <family val="2"/>
    </font>
    <font>
      <b/>
      <sz val="22"/>
      <color indexed="8"/>
      <name val="Microsoft Sans Serif"/>
      <family val="2"/>
    </font>
    <font>
      <b/>
      <sz val="14"/>
      <color indexed="8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3B3B3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ck">
        <color auto="1"/>
      </left>
      <right style="thin">
        <color indexed="10"/>
      </right>
      <top style="thick">
        <color auto="1"/>
      </top>
      <bottom style="thick">
        <color auto="1"/>
      </bottom>
      <diagonal/>
    </border>
    <border>
      <left style="thin">
        <color indexed="1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10"/>
      </right>
      <top style="thick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auto="1"/>
      </top>
      <bottom style="thin">
        <color indexed="10"/>
      </bottom>
      <diagonal/>
    </border>
    <border>
      <left style="thin">
        <color indexed="10"/>
      </left>
      <right style="thick">
        <color auto="1"/>
      </right>
      <top style="thick">
        <color auto="1"/>
      </top>
      <bottom style="thin">
        <color indexed="10"/>
      </bottom>
      <diagonal/>
    </border>
    <border>
      <left style="thick">
        <color auto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auto="1"/>
      </right>
      <top style="thin">
        <color indexed="10"/>
      </top>
      <bottom style="thin">
        <color indexed="10"/>
      </bottom>
      <diagonal/>
    </border>
    <border>
      <left style="thick">
        <color auto="1"/>
      </left>
      <right/>
      <top style="thin">
        <color indexed="10"/>
      </top>
      <bottom style="thin">
        <color indexed="10"/>
      </bottom>
      <diagonal/>
    </border>
    <border>
      <left style="thick">
        <color auto="1"/>
      </left>
      <right style="thin">
        <color indexed="10"/>
      </right>
      <top style="thin">
        <color indexed="10"/>
      </top>
      <bottom style="thick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auto="1"/>
      </bottom>
      <diagonal/>
    </border>
    <border>
      <left style="thin">
        <color indexed="10"/>
      </left>
      <right style="thick">
        <color auto="1"/>
      </right>
      <top style="thin">
        <color indexed="10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15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NumberFormat="1" applyFont="1"/>
    <xf numFmtId="0" fontId="4" fillId="0" borderId="0" xfId="0" applyFont="1"/>
    <xf numFmtId="0" fontId="4" fillId="3" borderId="1" xfId="0" applyFont="1" applyFill="1" applyBorder="1"/>
    <xf numFmtId="164" fontId="5" fillId="3" borderId="2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4" xfId="0" applyNumberFormat="1" applyFont="1" applyFill="1" applyBorder="1" applyAlignment="1">
      <alignment horizontal="center"/>
    </xf>
    <xf numFmtId="0" fontId="4" fillId="3" borderId="5" xfId="0" applyFont="1" applyFill="1" applyBorder="1"/>
    <xf numFmtId="165" fontId="4" fillId="3" borderId="1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0" fontId="4" fillId="3" borderId="14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6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3" xfId="0" applyFont="1" applyFill="1" applyBorder="1"/>
    <xf numFmtId="49" fontId="4" fillId="3" borderId="23" xfId="0" applyNumberFormat="1" applyFont="1" applyFill="1" applyBorder="1"/>
    <xf numFmtId="164" fontId="5" fillId="3" borderId="24" xfId="0" applyNumberFormat="1" applyFont="1" applyFill="1" applyBorder="1" applyAlignment="1">
      <alignment horizontal="center"/>
    </xf>
    <xf numFmtId="49" fontId="4" fillId="3" borderId="25" xfId="0" applyNumberFormat="1" applyFont="1" applyFill="1" applyBorder="1"/>
    <xf numFmtId="0" fontId="4" fillId="3" borderId="24" xfId="0" applyFont="1" applyFill="1" applyBorder="1"/>
    <xf numFmtId="49" fontId="3" fillId="3" borderId="26" xfId="0" applyNumberFormat="1" applyFont="1" applyFill="1" applyBorder="1"/>
    <xf numFmtId="0" fontId="3" fillId="3" borderId="27" xfId="0" applyFont="1" applyFill="1" applyBorder="1"/>
    <xf numFmtId="164" fontId="5" fillId="3" borderId="27" xfId="0" applyNumberFormat="1" applyFont="1" applyFill="1" applyBorder="1" applyAlignment="1">
      <alignment horizontal="center"/>
    </xf>
    <xf numFmtId="165" fontId="5" fillId="3" borderId="27" xfId="0" applyNumberFormat="1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0" xfId="0" applyFont="1" applyFill="1" applyBorder="1"/>
    <xf numFmtId="0" fontId="5" fillId="0" borderId="8" xfId="0" applyNumberFormat="1" applyFont="1" applyFill="1" applyBorder="1" applyAlignment="1" applyProtection="1">
      <alignment horizontal="center"/>
      <protection locked="0"/>
    </xf>
    <xf numFmtId="0" fontId="4" fillId="3" borderId="9" xfId="0" applyNumberFormat="1" applyFont="1" applyFill="1" applyBorder="1"/>
    <xf numFmtId="1" fontId="4" fillId="0" borderId="11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29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/>
    <xf numFmtId="0" fontId="4" fillId="0" borderId="3" xfId="0" applyNumberFormat="1" applyFont="1" applyBorder="1"/>
    <xf numFmtId="49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1" xfId="0" applyFont="1" applyFill="1" applyBorder="1"/>
    <xf numFmtId="49" fontId="4" fillId="2" borderId="3" xfId="0" applyNumberFormat="1" applyFont="1" applyFill="1" applyBorder="1"/>
    <xf numFmtId="2" fontId="4" fillId="2" borderId="3" xfId="0" applyNumberFormat="1" applyFont="1" applyFill="1" applyBorder="1"/>
    <xf numFmtId="0" fontId="4" fillId="2" borderId="14" xfId="0" applyFont="1" applyFill="1" applyBorder="1"/>
    <xf numFmtId="0" fontId="4" fillId="2" borderId="33" xfId="0" applyFont="1" applyFill="1" applyBorder="1"/>
    <xf numFmtId="49" fontId="6" fillId="2" borderId="3" xfId="0" applyNumberFormat="1" applyFont="1" applyFill="1" applyBorder="1"/>
    <xf numFmtId="0" fontId="4" fillId="2" borderId="32" xfId="0" applyFont="1" applyFill="1" applyBorder="1"/>
    <xf numFmtId="0" fontId="4" fillId="2" borderId="34" xfId="0" applyFont="1" applyFill="1" applyBorder="1"/>
    <xf numFmtId="0" fontId="4" fillId="2" borderId="3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/>
    <xf numFmtId="0" fontId="10" fillId="2" borderId="3" xfId="0" applyFont="1" applyFill="1" applyBorder="1"/>
    <xf numFmtId="49" fontId="9" fillId="3" borderId="1" xfId="0" applyNumberFormat="1" applyFont="1" applyFill="1" applyBorder="1" applyAlignment="1">
      <alignment horizontal="center"/>
    </xf>
    <xf numFmtId="49" fontId="9" fillId="3" borderId="21" xfId="0" applyNumberFormat="1" applyFont="1" applyFill="1" applyBorder="1" applyAlignment="1">
      <alignment horizontal="center"/>
    </xf>
    <xf numFmtId="49" fontId="9" fillId="3" borderId="22" xfId="0" applyNumberFormat="1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166" fontId="11" fillId="5" borderId="6" xfId="0" applyNumberFormat="1" applyFont="1" applyFill="1" applyBorder="1" applyAlignment="1">
      <alignment horizontal="center" vertical="center"/>
    </xf>
    <xf numFmtId="165" fontId="11" fillId="5" borderId="7" xfId="0" applyNumberFormat="1" applyFont="1" applyFill="1" applyBorder="1" applyAlignment="1">
      <alignment horizontal="center" vertical="center"/>
    </xf>
    <xf numFmtId="167" fontId="11" fillId="5" borderId="11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4" fillId="0" borderId="3" xfId="0" applyNumberFormat="1" applyFont="1" applyFill="1" applyBorder="1"/>
    <xf numFmtId="0" fontId="0" fillId="0" borderId="3" xfId="0" applyFill="1" applyBorder="1"/>
    <xf numFmtId="0" fontId="4" fillId="0" borderId="3" xfId="0" applyNumberFormat="1" applyFont="1" applyBorder="1"/>
    <xf numFmtId="0" fontId="0" fillId="0" borderId="3" xfId="0" applyBorder="1"/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9933"/>
      <rgbColor rgb="FFD8D8D8"/>
      <rgbColor rgb="FFBFBFBF"/>
      <rgbColor rgb="FF424242"/>
      <rgbColor rgb="FFFF0000"/>
      <rgbColor rgb="FF996666"/>
      <rgbColor rgb="FFFF8080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3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18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424242"/>
                </a:solidFill>
                <a:latin typeface="Calibri"/>
              </a:defRPr>
            </a:pPr>
            <a:r>
              <a:rPr lang="fr-FR" sz="1400" b="0" i="0" u="none" strike="noStrike">
                <a:solidFill>
                  <a:srgbClr val="424242"/>
                </a:solidFill>
                <a:latin typeface="Calibri"/>
              </a:rPr>
              <a:t>Poids et centrage</a:t>
            </a:r>
          </a:p>
        </c:rich>
      </c:tx>
      <c:layout>
        <c:manualLayout>
          <c:xMode val="edge"/>
          <c:yMode val="edge"/>
          <c:x val="0.394523"/>
          <c:y val="0.0"/>
          <c:w val="0.210953"/>
          <c:h val="0.10267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791657"/>
          <c:y val="0.10267"/>
          <c:w val="0.902745"/>
          <c:h val="0.829853"/>
        </c:manualLayout>
      </c:layout>
      <c:scatterChart>
        <c:scatterStyle val="lineMarker"/>
        <c:varyColors val="0"/>
        <c:ser>
          <c:idx val="0"/>
          <c:order val="0"/>
          <c:tx>
            <c:v>Series1</c:v>
          </c:tx>
          <c:spPr>
            <a:ln w="12700" cap="flat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25400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'APM30'!$E$17:$E$22</c:f>
              <c:numCache>
                <c:formatCode>General</c:formatCode>
                <c:ptCount val="6"/>
                <c:pt idx="0">
                  <c:v>2.135</c:v>
                </c:pt>
                <c:pt idx="1">
                  <c:v>2.135</c:v>
                </c:pt>
                <c:pt idx="2">
                  <c:v>2.265</c:v>
                </c:pt>
                <c:pt idx="3">
                  <c:v>2.35</c:v>
                </c:pt>
                <c:pt idx="4">
                  <c:v>2.35</c:v>
                </c:pt>
                <c:pt idx="5">
                  <c:v>2.135</c:v>
                </c:pt>
              </c:numCache>
            </c:numRef>
          </c:xVal>
          <c:yVal>
            <c:numRef>
              <c:f>'APM30'!$D$17:$D$22</c:f>
              <c:numCache>
                <c:formatCode>General</c:formatCode>
                <c:ptCount val="6"/>
                <c:pt idx="0">
                  <c:v>688.0</c:v>
                </c:pt>
                <c:pt idx="1">
                  <c:v>873.0</c:v>
                </c:pt>
                <c:pt idx="2">
                  <c:v>1088.0</c:v>
                </c:pt>
                <c:pt idx="3">
                  <c:v>1088.0</c:v>
                </c:pt>
                <c:pt idx="4">
                  <c:v>688.0</c:v>
                </c:pt>
                <c:pt idx="5">
                  <c:v>688.0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59-4147-9357-9E6036A23412}"/>
            </c:ext>
          </c:extLst>
        </c:ser>
        <c:ser>
          <c:idx val="1"/>
          <c:order val="1"/>
          <c:tx>
            <c:v>Series2</c:v>
          </c:tx>
          <c:spPr>
            <a:effectLst/>
          </c:spPr>
          <c:marker>
            <c:symbol val="circle"/>
            <c:size val="3"/>
            <c:spPr>
              <a:solidFill>
                <a:srgbClr val="ED7D31"/>
              </a:solidFill>
              <a:ln w="88900" cap="flat" cmpd="sng">
                <a:solidFill>
                  <a:srgbClr val="5B9BD5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spPr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636-0849-9B87-51FCED64F37B}"/>
              </c:ext>
            </c:extLst>
          </c:dPt>
          <c:xVal>
            <c:numRef>
              <c:f>'APM30'!$E$15</c:f>
              <c:numCache>
                <c:formatCode>0.000</c:formatCode>
                <c:ptCount val="1"/>
                <c:pt idx="0">
                  <c:v>2.135</c:v>
                </c:pt>
              </c:numCache>
            </c:numRef>
          </c:xVal>
          <c:yVal>
            <c:numRef>
              <c:f>'APM30'!$D$15</c:f>
              <c:numCache>
                <c:formatCode>0.0\ "Kgs"</c:formatCode>
                <c:ptCount val="1"/>
                <c:pt idx="0">
                  <c:v>688.0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9-4147-9357-9E6036A23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502888"/>
        <c:axId val="-2130466136"/>
      </c:scatterChart>
      <c:valAx>
        <c:axId val="-2142502888"/>
        <c:scaling>
          <c:orientation val="minMax"/>
          <c:max val="2.4"/>
          <c:min val="2.1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out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424242"/>
                </a:solidFill>
                <a:latin typeface="Calibri"/>
              </a:defRPr>
            </a:pPr>
            <a:endParaRPr lang="fr-FR"/>
          </a:p>
        </c:txPr>
        <c:crossAx val="-2130466136"/>
        <c:crosses val="autoZero"/>
        <c:crossBetween val="between"/>
        <c:majorUnit val="0.05"/>
      </c:valAx>
      <c:valAx>
        <c:axId val="-2130466136"/>
        <c:scaling>
          <c:orientation val="minMax"/>
          <c:max val="1200.0"/>
          <c:min val="600.0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out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424242"/>
                </a:solidFill>
                <a:latin typeface="Calibri"/>
              </a:defRPr>
            </a:pPr>
            <a:endParaRPr lang="fr-FR"/>
          </a:p>
        </c:txPr>
        <c:crossAx val="-2142502888"/>
        <c:crosses val="autoZero"/>
        <c:crossBetween val="between"/>
        <c:majorUnit val="100.0"/>
        <c:minorUnit val="25.0"/>
      </c:valAx>
      <c:spPr>
        <a:noFill/>
        <a:ln w="12700" cap="flat">
          <a:noFill/>
          <a:miter lim="400000"/>
        </a:ln>
        <a:effectLst/>
      </c:spPr>
    </c:plotArea>
    <c:plotVisOnly val="0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39964</xdr:colOff>
      <xdr:row>22</xdr:row>
      <xdr:rowOff>194062</xdr:rowOff>
    </xdr:from>
    <xdr:to>
      <xdr:col>9</xdr:col>
      <xdr:colOff>342900</xdr:colOff>
      <xdr:row>54</xdr:row>
      <xdr:rowOff>190500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IU54"/>
  <sheetViews>
    <sheetView showGridLines="0" tabSelected="1" topLeftCell="B1" workbookViewId="0">
      <selection activeCell="C10" sqref="C10"/>
    </sheetView>
  </sheetViews>
  <sheetFormatPr baseColWidth="10" defaultColWidth="11" defaultRowHeight="17" customHeight="1" x14ac:dyDescent="0"/>
  <cols>
    <col min="1" max="1" width="12" style="38" customWidth="1"/>
    <col min="2" max="2" width="24.33203125" style="1" customWidth="1"/>
    <col min="3" max="3" width="13.33203125" style="1" customWidth="1"/>
    <col min="4" max="4" width="13.5" style="1" customWidth="1"/>
    <col min="5" max="5" width="11.5" style="1" customWidth="1"/>
    <col min="6" max="6" width="14.33203125" style="1" customWidth="1"/>
    <col min="7" max="7" width="10.33203125" style="1" customWidth="1"/>
    <col min="8" max="8" width="12.6640625" style="1" customWidth="1"/>
    <col min="9" max="9" width="12.33203125" style="1" customWidth="1"/>
    <col min="10" max="255" width="11" style="1" customWidth="1"/>
    <col min="256" max="16384" width="11" style="2"/>
  </cols>
  <sheetData>
    <row r="1" spans="1:9" ht="28" customHeight="1">
      <c r="A1" s="48"/>
      <c r="B1" s="54" t="s">
        <v>21</v>
      </c>
      <c r="C1" s="37"/>
      <c r="D1" s="37"/>
      <c r="E1" s="37"/>
      <c r="F1" s="37"/>
      <c r="G1" s="37"/>
    </row>
    <row r="2" spans="1:9" ht="17" customHeight="1">
      <c r="A2" s="53"/>
      <c r="B2" s="37" t="s">
        <v>20</v>
      </c>
      <c r="C2" s="37"/>
      <c r="D2" s="37"/>
      <c r="E2" s="37"/>
      <c r="F2" s="37"/>
      <c r="G2" s="37"/>
    </row>
    <row r="3" spans="1:9" ht="17" customHeight="1" thickBot="1">
      <c r="A3" s="53"/>
      <c r="B3" s="49"/>
      <c r="C3" s="49"/>
      <c r="D3" s="49"/>
      <c r="E3" s="49"/>
      <c r="F3" s="49"/>
      <c r="G3" s="37"/>
    </row>
    <row r="4" spans="1:9" ht="17" customHeight="1" thickTop="1" thickBot="1">
      <c r="A4" s="37"/>
      <c r="B4" s="18"/>
      <c r="C4" s="19"/>
      <c r="D4" s="56" t="s">
        <v>0</v>
      </c>
      <c r="E4" s="56" t="s">
        <v>1</v>
      </c>
      <c r="F4" s="57" t="s">
        <v>2</v>
      </c>
      <c r="G4" s="47"/>
      <c r="H4" s="63" t="s">
        <v>11</v>
      </c>
      <c r="I4" s="64"/>
    </row>
    <row r="5" spans="1:9" ht="17" customHeight="1" thickTop="1">
      <c r="A5" s="37"/>
      <c r="B5" s="20"/>
      <c r="C5" s="55" t="s">
        <v>10</v>
      </c>
      <c r="D5" s="55" t="s">
        <v>17</v>
      </c>
      <c r="E5" s="55" t="s">
        <v>18</v>
      </c>
      <c r="F5" s="58" t="s">
        <v>19</v>
      </c>
      <c r="G5" s="47"/>
      <c r="H5" s="10" t="s">
        <v>12</v>
      </c>
      <c r="I5" s="11" t="s">
        <v>13</v>
      </c>
    </row>
    <row r="6" spans="1:9" ht="17" customHeight="1" thickBot="1">
      <c r="A6" s="37"/>
      <c r="B6" s="21" t="s">
        <v>3</v>
      </c>
      <c r="C6" s="30"/>
      <c r="D6" s="4">
        <v>688</v>
      </c>
      <c r="E6" s="5">
        <v>2.1349999999999998</v>
      </c>
      <c r="F6" s="22">
        <f>D6*E6</f>
        <v>1468.8799999999999</v>
      </c>
      <c r="G6" s="47"/>
      <c r="H6" s="16">
        <v>0</v>
      </c>
      <c r="I6" s="12">
        <f>H6/0.4536</f>
        <v>0</v>
      </c>
    </row>
    <row r="7" spans="1:9" ht="17" customHeight="1" thickTop="1">
      <c r="A7" s="37"/>
      <c r="B7" s="21" t="s">
        <v>8</v>
      </c>
      <c r="C7" s="31"/>
      <c r="D7" s="32">
        <v>0</v>
      </c>
      <c r="E7" s="6">
        <v>2.2999999999999998</v>
      </c>
      <c r="F7" s="22">
        <f>D7*E7</f>
        <v>0</v>
      </c>
      <c r="G7" s="47"/>
      <c r="H7" s="14" t="s">
        <v>14</v>
      </c>
      <c r="I7" s="15" t="s">
        <v>15</v>
      </c>
    </row>
    <row r="8" spans="1:9" ht="17" customHeight="1" thickBot="1">
      <c r="A8" s="37"/>
      <c r="B8" s="23" t="s">
        <v>9</v>
      </c>
      <c r="C8" s="33"/>
      <c r="D8" s="36">
        <v>0</v>
      </c>
      <c r="E8" s="6">
        <v>3.2</v>
      </c>
      <c r="F8" s="22">
        <f>D8*E8</f>
        <v>0</v>
      </c>
      <c r="G8" s="47"/>
      <c r="H8" s="17">
        <v>0</v>
      </c>
      <c r="I8" s="13">
        <f>H8*0.2641</f>
        <v>0</v>
      </c>
    </row>
    <row r="9" spans="1:9" ht="17" customHeight="1" thickTop="1" thickBot="1">
      <c r="A9" s="37"/>
      <c r="B9" s="23" t="s">
        <v>16</v>
      </c>
      <c r="C9" s="34">
        <v>0</v>
      </c>
      <c r="D9" s="9">
        <f>C9*0.71</f>
        <v>0</v>
      </c>
      <c r="E9" s="6">
        <v>2.4079999999999999</v>
      </c>
      <c r="F9" s="22">
        <f>D9*E9</f>
        <v>0</v>
      </c>
      <c r="G9" s="46"/>
      <c r="H9" s="67" t="str">
        <f>IF(C9&gt;200,"Capacité maximum 200 Ltrs","")</f>
        <v/>
      </c>
      <c r="I9" s="68"/>
    </row>
    <row r="10" spans="1:9" ht="17" customHeight="1" thickTop="1" thickBot="1">
      <c r="A10" s="37"/>
      <c r="B10" s="21" t="s">
        <v>4</v>
      </c>
      <c r="C10" s="31"/>
      <c r="D10" s="35">
        <v>0</v>
      </c>
      <c r="E10" s="6">
        <v>3.835</v>
      </c>
      <c r="F10" s="22">
        <f>D10*E10</f>
        <v>0</v>
      </c>
      <c r="G10" s="46"/>
      <c r="H10" s="67" t="str">
        <f>IF(D10&gt;55,"Bagage max = 55 Kgs","")</f>
        <v/>
      </c>
      <c r="I10" s="68"/>
    </row>
    <row r="11" spans="1:9" ht="17" customHeight="1" thickTop="1">
      <c r="A11" s="37"/>
      <c r="B11" s="20"/>
      <c r="C11" s="3"/>
      <c r="D11" s="7"/>
      <c r="E11" s="8"/>
      <c r="F11" s="24"/>
      <c r="G11" s="46"/>
      <c r="H11" s="38"/>
    </row>
    <row r="12" spans="1:9" ht="17" customHeight="1" thickBot="1">
      <c r="A12" s="37"/>
      <c r="B12" s="25" t="s">
        <v>5</v>
      </c>
      <c r="C12" s="26"/>
      <c r="D12" s="27">
        <f>SUM(D6:D11)</f>
        <v>688</v>
      </c>
      <c r="E12" s="28">
        <f>F12/D12</f>
        <v>2.1349999999999998</v>
      </c>
      <c r="F12" s="29">
        <f>SUM(F6:F10)</f>
        <v>1468.8799999999999</v>
      </c>
      <c r="G12" s="46"/>
      <c r="H12" s="38"/>
    </row>
    <row r="13" spans="1:9" ht="17" customHeight="1" thickTop="1">
      <c r="A13" s="37"/>
      <c r="B13" s="39"/>
      <c r="C13" s="40"/>
      <c r="D13" s="37"/>
      <c r="E13" s="41"/>
      <c r="F13" s="50"/>
      <c r="G13" s="37"/>
    </row>
    <row r="14" spans="1:9" ht="13" customHeight="1" thickBot="1">
      <c r="A14" s="37"/>
      <c r="B14" s="43"/>
      <c r="C14" s="51" t="str">
        <f>IF(D12&gt;1088,"Trop Lourd","")</f>
        <v/>
      </c>
      <c r="D14" s="37"/>
      <c r="E14" s="37"/>
      <c r="F14" s="37"/>
      <c r="G14" s="37"/>
    </row>
    <row r="15" spans="1:9" ht="23" customHeight="1" thickTop="1" thickBot="1">
      <c r="A15" s="37"/>
      <c r="B15" s="59" t="s">
        <v>7</v>
      </c>
      <c r="C15" s="52">
        <f>D15-1088</f>
        <v>-400</v>
      </c>
      <c r="D15" s="60">
        <f>D12</f>
        <v>688</v>
      </c>
      <c r="E15" s="61">
        <f>E12</f>
        <v>2.1349999999999998</v>
      </c>
      <c r="F15" s="46"/>
      <c r="G15" s="37"/>
      <c r="H15" s="65" t="str">
        <f>IF(E15&gt;2.35,"Erreur centrage !","")</f>
        <v/>
      </c>
      <c r="I15" s="66"/>
    </row>
    <row r="16" spans="1:9" ht="23" customHeight="1" thickTop="1" thickBot="1">
      <c r="A16" s="37"/>
      <c r="B16" s="42"/>
      <c r="C16" s="42"/>
      <c r="D16" s="62">
        <f>D15/0.4536</f>
        <v>1516.7548500881835</v>
      </c>
      <c r="E16" s="37"/>
      <c r="F16" s="37"/>
      <c r="G16" s="37"/>
    </row>
    <row r="17" spans="1:7" ht="17" hidden="1" customHeight="1" thickTop="1">
      <c r="A17" s="37"/>
      <c r="B17" s="37"/>
      <c r="C17" s="44" t="s">
        <v>6</v>
      </c>
      <c r="D17" s="37">
        <v>688</v>
      </c>
      <c r="E17" s="37">
        <v>2.1349999999999998</v>
      </c>
      <c r="F17" s="37"/>
      <c r="G17" s="37"/>
    </row>
    <row r="18" spans="1:7" ht="17" hidden="1" customHeight="1">
      <c r="A18" s="37"/>
      <c r="B18" s="37"/>
      <c r="C18" s="37"/>
      <c r="D18" s="37">
        <v>873</v>
      </c>
      <c r="E18" s="37">
        <v>2.1349999999999998</v>
      </c>
      <c r="F18" s="37"/>
      <c r="G18" s="45"/>
    </row>
    <row r="19" spans="1:7" ht="17" hidden="1" customHeight="1">
      <c r="A19" s="37"/>
      <c r="B19" s="44"/>
      <c r="C19" s="37"/>
      <c r="D19" s="37">
        <v>1088</v>
      </c>
      <c r="E19" s="37">
        <v>2.2650000000000001</v>
      </c>
      <c r="F19" s="37"/>
      <c r="G19" s="37"/>
    </row>
    <row r="20" spans="1:7" ht="17" hidden="1" customHeight="1">
      <c r="A20" s="37"/>
      <c r="B20" s="44"/>
      <c r="C20" s="37"/>
      <c r="D20" s="37">
        <v>1088</v>
      </c>
      <c r="E20" s="37">
        <v>2.35</v>
      </c>
      <c r="F20" s="37"/>
      <c r="G20" s="37"/>
    </row>
    <row r="21" spans="1:7" ht="17" hidden="1" customHeight="1">
      <c r="A21" s="37"/>
      <c r="B21" s="44"/>
      <c r="C21" s="37"/>
      <c r="D21" s="37">
        <v>688</v>
      </c>
      <c r="E21" s="37">
        <v>2.35</v>
      </c>
      <c r="F21" s="37"/>
      <c r="G21" s="37"/>
    </row>
    <row r="22" spans="1:7" ht="17" hidden="1" customHeight="1">
      <c r="A22" s="37"/>
      <c r="B22" s="37"/>
      <c r="C22" s="37"/>
      <c r="D22" s="37">
        <v>688</v>
      </c>
      <c r="E22" s="37">
        <v>2.1349999999999998</v>
      </c>
      <c r="F22" s="37"/>
      <c r="G22" s="37"/>
    </row>
    <row r="23" spans="1:7" ht="17" customHeight="1" thickTop="1">
      <c r="A23" s="37"/>
      <c r="B23" s="37"/>
      <c r="C23" s="37"/>
      <c r="D23" s="37"/>
      <c r="E23" s="37"/>
      <c r="F23" s="37"/>
      <c r="G23" s="37"/>
    </row>
    <row r="24" spans="1:7" ht="17" customHeight="1">
      <c r="A24" s="37"/>
      <c r="B24" s="37"/>
      <c r="C24" s="37"/>
      <c r="D24" s="37"/>
      <c r="E24" s="37"/>
      <c r="F24" s="37"/>
      <c r="G24" s="37"/>
    </row>
    <row r="25" spans="1:7" ht="17" customHeight="1">
      <c r="A25" s="37"/>
      <c r="B25" s="37"/>
      <c r="C25" s="37"/>
      <c r="D25" s="37"/>
      <c r="E25" s="37"/>
      <c r="F25" s="37"/>
      <c r="G25" s="37"/>
    </row>
    <row r="26" spans="1:7" ht="17" customHeight="1">
      <c r="A26" s="37"/>
      <c r="B26" s="37"/>
      <c r="C26" s="37"/>
      <c r="D26" s="37"/>
      <c r="E26" s="37"/>
      <c r="F26" s="37"/>
      <c r="G26" s="37"/>
    </row>
    <row r="27" spans="1:7" ht="17" customHeight="1">
      <c r="A27" s="37"/>
      <c r="B27" s="37"/>
      <c r="C27" s="37"/>
      <c r="D27" s="37"/>
      <c r="E27" s="37"/>
      <c r="F27" s="37"/>
      <c r="G27" s="37"/>
    </row>
    <row r="28" spans="1:7" ht="17" customHeight="1">
      <c r="A28" s="37"/>
      <c r="B28" s="37"/>
      <c r="C28" s="37"/>
      <c r="D28" s="37"/>
      <c r="E28" s="37"/>
      <c r="F28" s="37"/>
      <c r="G28" s="37"/>
    </row>
    <row r="29" spans="1:7" ht="17" customHeight="1">
      <c r="A29" s="37"/>
      <c r="B29" s="37"/>
      <c r="C29" s="37"/>
      <c r="D29" s="37"/>
      <c r="E29" s="37"/>
      <c r="F29" s="37"/>
      <c r="G29" s="37"/>
    </row>
    <row r="30" spans="1:7" ht="17" customHeight="1">
      <c r="A30" s="37"/>
      <c r="B30" s="37"/>
      <c r="C30" s="37"/>
      <c r="D30" s="37"/>
      <c r="E30" s="37"/>
      <c r="F30" s="37"/>
      <c r="G30" s="37"/>
    </row>
    <row r="31" spans="1:7" ht="17" customHeight="1">
      <c r="A31" s="37"/>
      <c r="B31" s="37"/>
      <c r="C31" s="37"/>
      <c r="D31" s="37"/>
      <c r="E31" s="37"/>
      <c r="F31" s="37"/>
      <c r="G31" s="37"/>
    </row>
    <row r="32" spans="1:7" ht="17" customHeight="1">
      <c r="A32" s="37"/>
      <c r="B32" s="37"/>
      <c r="C32" s="37"/>
      <c r="D32" s="37"/>
      <c r="E32" s="37"/>
      <c r="F32" s="37"/>
      <c r="G32" s="37"/>
    </row>
    <row r="33" spans="1:7" ht="17" customHeight="1">
      <c r="A33" s="37"/>
      <c r="B33" s="37"/>
      <c r="C33" s="37"/>
      <c r="D33" s="37"/>
      <c r="E33" s="37"/>
      <c r="F33" s="37"/>
      <c r="G33" s="37"/>
    </row>
    <row r="34" spans="1:7" ht="17" customHeight="1">
      <c r="A34" s="37"/>
      <c r="B34" s="37"/>
      <c r="C34" s="37"/>
      <c r="D34" s="37"/>
      <c r="E34" s="37"/>
      <c r="F34" s="37"/>
      <c r="G34" s="37"/>
    </row>
    <row r="35" spans="1:7" ht="17" customHeight="1">
      <c r="A35" s="37"/>
      <c r="B35" s="37"/>
      <c r="C35" s="37"/>
      <c r="D35" s="37"/>
      <c r="E35" s="37"/>
      <c r="F35" s="37"/>
      <c r="G35" s="37"/>
    </row>
    <row r="36" spans="1:7" ht="17" customHeight="1">
      <c r="A36" s="37"/>
      <c r="B36" s="37"/>
      <c r="C36" s="37"/>
      <c r="D36" s="37"/>
      <c r="E36" s="37"/>
      <c r="F36" s="37"/>
      <c r="G36" s="37"/>
    </row>
    <row r="37" spans="1:7" ht="17" customHeight="1">
      <c r="A37" s="37"/>
      <c r="B37" s="37"/>
      <c r="C37" s="37"/>
      <c r="D37" s="37"/>
      <c r="E37" s="37"/>
      <c r="F37" s="37"/>
      <c r="G37" s="37"/>
    </row>
    <row r="38" spans="1:7" ht="17" customHeight="1">
      <c r="A38" s="37"/>
      <c r="B38" s="37"/>
      <c r="C38" s="37"/>
      <c r="D38" s="37"/>
      <c r="E38" s="37"/>
      <c r="F38" s="37"/>
      <c r="G38" s="37"/>
    </row>
    <row r="39" spans="1:7" ht="17" customHeight="1">
      <c r="A39" s="37"/>
      <c r="B39" s="37"/>
      <c r="C39" s="37"/>
      <c r="D39" s="37"/>
      <c r="E39" s="37"/>
      <c r="F39" s="37"/>
      <c r="G39" s="37"/>
    </row>
    <row r="40" spans="1:7" ht="17" customHeight="1">
      <c r="A40" s="37"/>
      <c r="B40" s="37"/>
      <c r="C40" s="37"/>
      <c r="D40" s="37"/>
      <c r="E40" s="37"/>
      <c r="F40" s="37"/>
      <c r="G40" s="37"/>
    </row>
    <row r="41" spans="1:7" ht="17" customHeight="1">
      <c r="A41" s="37"/>
      <c r="B41" s="37"/>
      <c r="C41" s="37"/>
      <c r="D41" s="37"/>
      <c r="E41" s="37"/>
      <c r="F41" s="37"/>
      <c r="G41" s="37"/>
    </row>
    <row r="42" spans="1:7" ht="17" customHeight="1">
      <c r="A42" s="37"/>
      <c r="B42" s="37"/>
      <c r="C42" s="37"/>
      <c r="D42" s="37"/>
      <c r="E42" s="37"/>
      <c r="F42" s="37"/>
      <c r="G42" s="37"/>
    </row>
    <row r="43" spans="1:7" ht="17" customHeight="1">
      <c r="A43" s="37"/>
      <c r="B43" s="37"/>
      <c r="C43" s="37"/>
      <c r="D43" s="37"/>
      <c r="E43" s="37"/>
      <c r="F43" s="37"/>
      <c r="G43" s="37"/>
    </row>
    <row r="44" spans="1:7" ht="17" customHeight="1">
      <c r="A44" s="37"/>
      <c r="B44" s="37"/>
      <c r="C44" s="37"/>
      <c r="D44" s="37"/>
      <c r="E44" s="37"/>
      <c r="F44" s="37"/>
      <c r="G44" s="37"/>
    </row>
    <row r="45" spans="1:7" ht="17" customHeight="1">
      <c r="A45" s="37"/>
      <c r="B45" s="37"/>
      <c r="C45" s="37"/>
      <c r="D45" s="37"/>
      <c r="E45" s="37"/>
      <c r="F45" s="37"/>
      <c r="G45" s="37"/>
    </row>
    <row r="46" spans="1:7" ht="17" customHeight="1">
      <c r="A46" s="37"/>
      <c r="B46" s="37"/>
      <c r="C46" s="37"/>
      <c r="D46" s="37"/>
      <c r="E46" s="37"/>
      <c r="F46" s="37"/>
      <c r="G46" s="37"/>
    </row>
    <row r="47" spans="1:7" ht="17" customHeight="1">
      <c r="A47" s="37"/>
      <c r="B47" s="37"/>
      <c r="C47" s="37"/>
      <c r="D47" s="37"/>
      <c r="E47" s="37"/>
      <c r="F47" s="37"/>
      <c r="G47" s="37"/>
    </row>
    <row r="48" spans="1:7" ht="17" customHeight="1">
      <c r="A48" s="37"/>
      <c r="B48" s="37"/>
      <c r="C48" s="37"/>
      <c r="D48" s="37"/>
      <c r="E48" s="37"/>
      <c r="F48" s="37"/>
      <c r="G48" s="37"/>
    </row>
    <row r="49" spans="1:7" ht="17" customHeight="1">
      <c r="A49" s="37"/>
      <c r="B49" s="37"/>
      <c r="C49" s="37"/>
      <c r="D49" s="37"/>
      <c r="E49" s="37"/>
      <c r="F49" s="37"/>
      <c r="G49" s="37"/>
    </row>
    <row r="50" spans="1:7" ht="17" customHeight="1">
      <c r="A50" s="37"/>
      <c r="B50" s="37"/>
      <c r="C50" s="37"/>
      <c r="D50" s="37"/>
      <c r="E50" s="37"/>
      <c r="F50" s="37"/>
      <c r="G50" s="37"/>
    </row>
    <row r="51" spans="1:7" ht="17" customHeight="1">
      <c r="A51" s="37"/>
      <c r="B51" s="37"/>
      <c r="C51" s="37"/>
      <c r="D51" s="37"/>
      <c r="E51" s="37"/>
      <c r="F51" s="37"/>
      <c r="G51" s="37"/>
    </row>
    <row r="52" spans="1:7" ht="17" customHeight="1">
      <c r="A52" s="37"/>
      <c r="B52" s="37"/>
      <c r="C52" s="37"/>
      <c r="D52" s="37"/>
      <c r="E52" s="37"/>
      <c r="F52" s="37"/>
      <c r="G52" s="37"/>
    </row>
    <row r="53" spans="1:7" ht="17" customHeight="1">
      <c r="A53" s="37"/>
      <c r="B53" s="37"/>
      <c r="C53" s="37"/>
      <c r="D53" s="37"/>
      <c r="E53" s="37"/>
      <c r="F53" s="37"/>
      <c r="G53" s="37"/>
    </row>
    <row r="54" spans="1:7" ht="17" customHeight="1">
      <c r="A54" s="37"/>
      <c r="G54" s="37"/>
    </row>
  </sheetData>
  <sheetProtection sheet="1" objects="1" scenarios="1"/>
  <mergeCells count="4">
    <mergeCell ref="H4:I4"/>
    <mergeCell ref="H15:I15"/>
    <mergeCell ref="H9:I9"/>
    <mergeCell ref="H10:I10"/>
  </mergeCells>
  <phoneticPr fontId="7" type="noConversion"/>
  <conditionalFormatting sqref="G11">
    <cfRule type="containsText" dxfId="9" priority="15" operator="containsText" text="bagage">
      <formula>NOT(ISERROR(SEARCH("bagage",G11)))</formula>
    </cfRule>
  </conditionalFormatting>
  <conditionalFormatting sqref="G10">
    <cfRule type="containsText" dxfId="8" priority="14" operator="containsText" text="52,6">
      <formula>NOT(ISERROR(SEARCH("52,6",G10)))</formula>
    </cfRule>
  </conditionalFormatting>
  <conditionalFormatting sqref="G8">
    <cfRule type="containsText" dxfId="7" priority="12" operator="containsText" text="Maximum 248 kg à l'avant">
      <formula>NOT(ISERROR(SEARCH("Maximum 248 kg à l'avant",G8)))</formula>
    </cfRule>
  </conditionalFormatting>
  <conditionalFormatting sqref="G16">
    <cfRule type="containsText" dxfId="6" priority="11" operator="containsText" text="Erreur">
      <formula>NOT(ISERROR(SEARCH("Erreur",G16)))</formula>
    </cfRule>
  </conditionalFormatting>
  <conditionalFormatting sqref="C15">
    <cfRule type="cellIs" dxfId="0" priority="10" operator="greaterThan">
      <formula>0</formula>
    </cfRule>
  </conditionalFormatting>
  <conditionalFormatting sqref="H15:I15">
    <cfRule type="containsText" dxfId="5" priority="5" operator="containsText" text="Erreur">
      <formula>NOT(ISERROR(SEARCH("Erreur",H15)))</formula>
    </cfRule>
  </conditionalFormatting>
  <conditionalFormatting sqref="H9:I9">
    <cfRule type="containsText" dxfId="4" priority="4" operator="containsText" text="Capacité">
      <formula>NOT(ISERROR(SEARCH("Capacité",H9)))</formula>
    </cfRule>
  </conditionalFormatting>
  <conditionalFormatting sqref="H10:I10">
    <cfRule type="containsText" dxfId="3" priority="3" operator="containsText" text="Bagage">
      <formula>NOT(ISERROR(SEARCH("Bagage",H10)))</formula>
    </cfRule>
  </conditionalFormatting>
  <conditionalFormatting sqref="D15">
    <cfRule type="cellIs" dxfId="2" priority="2" operator="greaterThan">
      <formula>2400</formula>
    </cfRule>
  </conditionalFormatting>
  <conditionalFormatting sqref="C14">
    <cfRule type="containsText" dxfId="1" priority="1" operator="containsText" text="Trop">
      <formula>NOT(ISERROR(SEARCH("Trop",C14)))</formula>
    </cfRule>
  </conditionalFormatting>
  <pageMargins left="0.70866099999999999" right="0.70866099999999999" top="0.748031" bottom="0.748031" header="0.31496099999999999" footer="0.31496099999999999"/>
  <pageSetup scale="75" orientation="portrait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APM30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Dock</cp:lastModifiedBy>
  <dcterms:created xsi:type="dcterms:W3CDTF">2022-07-24T08:43:11Z</dcterms:created>
  <dcterms:modified xsi:type="dcterms:W3CDTF">2022-11-03T08:46:04Z</dcterms:modified>
</cp:coreProperties>
</file>